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760" windowHeight="12330" activeTab="0"/>
  </bookViews>
  <sheets>
    <sheet name="simplified calculations" sheetId="1" r:id="rId1"/>
    <sheet name="Leicester West" sheetId="2" r:id="rId2"/>
  </sheets>
  <definedNames/>
  <calcPr fullCalcOnLoad="1"/>
</workbook>
</file>

<file path=xl/sharedStrings.xml><?xml version="1.0" encoding="utf-8"?>
<sst xmlns="http://schemas.openxmlformats.org/spreadsheetml/2006/main" count="70" uniqueCount="60">
  <si>
    <t>REGION</t>
  </si>
  <si>
    <t>ESTIMATED LOCAL AUTHORITY RATE 2012/13</t>
  </si>
  <si>
    <t>ESTIMATED LOCAL AUTHORITY RATE 2013/14</t>
  </si>
  <si>
    <t>ESTIMATED LOCAL AUTHORITY RATE 2014/15</t>
  </si>
  <si>
    <t>ESTIMATED LOCAL AUTHORITY RATE 2015/16</t>
  </si>
  <si>
    <t>ESTIMATED REAL PRICE OF BED WEEKLY 2013/14</t>
  </si>
  <si>
    <t>ESTIMATED REAL PRICE OF BED WEEKLY 2014/15</t>
  </si>
  <si>
    <t>ESTIMATED REAL PRICE OF BED WEEKLY 2015/16</t>
  </si>
  <si>
    <t>COST OF LIVING CONTRIBUTION</t>
  </si>
  <si>
    <t>WHAT DOES NOT COUNT WEEKLY TOWARDS THE CAP</t>
  </si>
  <si>
    <t>WHAT COUNTS WEEKLY TOWARDS THE CAP</t>
  </si>
  <si>
    <t>WEEKS TAKEN TO HIT THE CAP</t>
  </si>
  <si>
    <t>YEARS TAKEN TO HIT THE CAP</t>
  </si>
  <si>
    <t xml:space="preserve">North East </t>
  </si>
  <si>
    <t xml:space="preserve">North West </t>
  </si>
  <si>
    <t>Yorkshire and Humber</t>
  </si>
  <si>
    <t>East Midlands</t>
  </si>
  <si>
    <t>West Midlands</t>
  </si>
  <si>
    <t>East of England</t>
  </si>
  <si>
    <t xml:space="preserve">London </t>
  </si>
  <si>
    <t>South East</t>
  </si>
  <si>
    <t xml:space="preserve">South West </t>
  </si>
  <si>
    <t xml:space="preserve">England </t>
  </si>
  <si>
    <t>Sources:</t>
  </si>
  <si>
    <t>ESTIMATED LOCAL AUTHORITY RATE 2016/17**</t>
  </si>
  <si>
    <t>ESTIMATED REAL PRICE OF BED WEEKLY 2016/17****</t>
  </si>
  <si>
    <t>*Chartered Institute of Public Finance and Accountancy (CIPFA), Social Care Actuals 2011/12</t>
  </si>
  <si>
    <t>RESIDENTIAL CARE LOCAL AUTHORITY RATE (per week)</t>
  </si>
  <si>
    <t>REAL PRICE OF RESIDENTIAL CARE BED  (per week)</t>
  </si>
  <si>
    <t>COST OF LIVING CONTRIBUTION (2016/17)</t>
  </si>
  <si>
    <t>WHAT DOES NOT COUNT TOWARDS THE CAP</t>
  </si>
  <si>
    <t>WHAT COUNTS TOWARDS THE CAP</t>
  </si>
  <si>
    <t>MONEY SPENT UNTIL CAP REACHED*****</t>
  </si>
  <si>
    <t>TIME TAKEN TO HIT THE CAP</t>
  </si>
  <si>
    <t>5 years</t>
  </si>
  <si>
    <t>5 years 5 months</t>
  </si>
  <si>
    <t>5 years 9 months</t>
  </si>
  <si>
    <t>6 years 5 months</t>
  </si>
  <si>
    <t>4 years 7 months</t>
  </si>
  <si>
    <t>3 years 2 months</t>
  </si>
  <si>
    <t>4 years 4 months</t>
  </si>
  <si>
    <t>4 years 1 month</t>
  </si>
  <si>
    <t>4 years 9 months</t>
  </si>
  <si>
    <t>REAL PRICE OF BED IN 2012/13***</t>
  </si>
  <si>
    <t>ESTIMATED REAL PRICE OF BED IN 2016/17****</t>
  </si>
  <si>
    <t>ESTIMATED LOCAL AUTHORITY RATE IN 2016/17**</t>
  </si>
  <si>
    <t>LOCAL AUTHORITY RATE IN 2011/12*</t>
  </si>
  <si>
    <t>OF WHAT A RESIDENT PAYS EACH WEEK:</t>
  </si>
  <si>
    <t>***Laing &amp; Buisson, Elderly Care Market Report 2012/13 - please note this is the average price across both council-funded and self-funded beds. Prices for self-funders will in reality be even higher than quoted averages.</t>
  </si>
  <si>
    <t>*****This figure is an understimate as it calculates total spend based on projected 2016/17 care prices, without taking into consideration inflation in prices past 2016/17.</t>
  </si>
  <si>
    <t>MONEY SPENT UNTIL CAP REACHED (TOTAL)*****</t>
  </si>
  <si>
    <t>**CIPFA 2011/12 local authority rates uprated by 1.8% per annum (the average rate of local authority baseline fees increases from the last 5 years as calculated by the House of Commons Library)</t>
  </si>
  <si>
    <t>****Laing &amp; Buisson 2012/13 bed prices uprated by 3.5% per annum (the average rate of increases in bed prices from the last 5 years as calculated by the House of Commons Library)</t>
  </si>
  <si>
    <t>LOCAL AUTHORITY RATE 2013/14*</t>
  </si>
  <si>
    <t>REAL PRICE OF BED WEEKLY 2013/14***</t>
  </si>
  <si>
    <t>Leicester West</t>
  </si>
  <si>
    <t>*current Leicester City Council rate for residential care for dependent older people</t>
  </si>
  <si>
    <t>**current Leicester City Council rate for residential care for dependent older people uprated by 1.8% per annum (the average rate of local authority baseline fees increases from the last 5 years as calculated by the House of Commons Library)</t>
  </si>
  <si>
    <t>***minimum real price of a residential care home bed in Leicester</t>
  </si>
  <si>
    <t>****minimum real price of a residential care home bed in Leicester uprated by 3.5% per annum (the average rate of increases in bed prices from the last 5 years as calculated by the House of Commons Library)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</si>
</sst>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_-;\-[$£-809]* #,##0_-;_-[$£-809]* &quot;-&quot;??_-;_-@_-"/>
    <numFmt numFmtId="165" formatCode="0.0"/>
  </numFmts>
  <fonts count="26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6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2" borderId="0" xfId="0" applyNumberFormat="1" applyFont="1" applyFill="1" applyAlignment="1">
      <alignment/>
    </xf>
    <xf numFmtId="0" fontId="9" fillId="2" borderId="0" xfId="0" applyFont="1" applyFill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0.8515625" style="0" customWidth="1"/>
    <col min="2" max="2" width="12.00390625" style="0" customWidth="1"/>
    <col min="3" max="5" width="0.71875" style="0" customWidth="1"/>
    <col min="6" max="6" width="0.71875" style="1" customWidth="1"/>
    <col min="7" max="7" width="12.00390625" style="0" customWidth="1"/>
    <col min="8" max="8" width="10.28125" style="0" customWidth="1"/>
    <col min="9" max="10" width="0.71875" style="0" customWidth="1"/>
    <col min="11" max="11" width="0.71875" style="1" customWidth="1"/>
    <col min="12" max="12" width="12.57421875" style="0" customWidth="1"/>
    <col min="13" max="13" width="13.421875" style="0" customWidth="1"/>
    <col min="14" max="14" width="10.140625" style="0" customWidth="1"/>
    <col min="15" max="15" width="10.7109375" style="0" customWidth="1"/>
    <col min="16" max="17" width="0.71875" style="0" customWidth="1"/>
    <col min="18" max="18" width="17.421875" style="0" customWidth="1"/>
    <col min="19" max="19" width="13.8515625" style="0" customWidth="1"/>
  </cols>
  <sheetData>
    <row r="1" spans="2:15" ht="38.25" customHeight="1">
      <c r="B1" s="32" t="s">
        <v>27</v>
      </c>
      <c r="C1" s="32"/>
      <c r="D1" s="32"/>
      <c r="E1" s="32"/>
      <c r="F1" s="32"/>
      <c r="G1" s="32"/>
      <c r="H1" s="32" t="s">
        <v>28</v>
      </c>
      <c r="I1" s="32"/>
      <c r="J1" s="32"/>
      <c r="K1" s="32"/>
      <c r="L1" s="32"/>
      <c r="N1" s="32" t="s">
        <v>47</v>
      </c>
      <c r="O1" s="32"/>
    </row>
    <row r="2" spans="1:19" s="12" customFormat="1" ht="81.75" customHeight="1">
      <c r="A2" s="12" t="s">
        <v>0</v>
      </c>
      <c r="B2" s="2" t="s">
        <v>46</v>
      </c>
      <c r="C2" s="11" t="s">
        <v>1</v>
      </c>
      <c r="D2" s="11" t="s">
        <v>2</v>
      </c>
      <c r="E2" s="11" t="s">
        <v>3</v>
      </c>
      <c r="F2" s="11" t="s">
        <v>4</v>
      </c>
      <c r="G2" s="2" t="s">
        <v>45</v>
      </c>
      <c r="H2" s="2" t="s">
        <v>43</v>
      </c>
      <c r="I2" s="11" t="s">
        <v>5</v>
      </c>
      <c r="J2" s="11" t="s">
        <v>6</v>
      </c>
      <c r="K2" s="11" t="s">
        <v>7</v>
      </c>
      <c r="L2" s="2" t="s">
        <v>44</v>
      </c>
      <c r="M2" s="2" t="s">
        <v>29</v>
      </c>
      <c r="N2" s="2" t="s">
        <v>30</v>
      </c>
      <c r="O2" s="2" t="s">
        <v>31</v>
      </c>
      <c r="P2" s="11" t="s">
        <v>11</v>
      </c>
      <c r="Q2" s="11" t="s">
        <v>12</v>
      </c>
      <c r="R2" s="2" t="s">
        <v>33</v>
      </c>
      <c r="S2" s="2" t="s">
        <v>32</v>
      </c>
    </row>
    <row r="3" spans="6:13" s="1" customFormat="1" ht="14.25">
      <c r="F3" s="3"/>
      <c r="G3" s="3"/>
      <c r="M3" s="13"/>
    </row>
    <row r="4" spans="1:19" s="1" customFormat="1" ht="15.75">
      <c r="A4" s="16" t="s">
        <v>13</v>
      </c>
      <c r="B4" s="4">
        <v>463</v>
      </c>
      <c r="C4" s="4">
        <f>(B4*0.018)+B4</f>
        <v>471.334</v>
      </c>
      <c r="D4" s="4">
        <f>(C4*0.018)+C4</f>
        <v>479.818012</v>
      </c>
      <c r="E4" s="4">
        <f>(D4*0.018)+D4</f>
        <v>488.454736216</v>
      </c>
      <c r="F4" s="4">
        <f>(E4*0.018)+E4</f>
        <v>497.246921467888</v>
      </c>
      <c r="G4" s="10">
        <f>(F4*0.018)+F4</f>
        <v>506.19736605431</v>
      </c>
      <c r="H4" s="5">
        <v>471</v>
      </c>
      <c r="I4" s="5">
        <f>(H4*0.035)+H4</f>
        <v>487.485</v>
      </c>
      <c r="J4" s="5">
        <f>(I4*0.035)+I4</f>
        <v>504.54697500000003</v>
      </c>
      <c r="K4" s="5">
        <f>(J4*0.035)+J4</f>
        <v>522.206119125</v>
      </c>
      <c r="L4" s="25">
        <f>(K4*0.035)+K4</f>
        <v>540.483333294375</v>
      </c>
      <c r="M4" s="7">
        <v>230</v>
      </c>
      <c r="N4" s="5">
        <f aca="true" t="shared" si="0" ref="N4:N12">L4-O4</f>
        <v>264.285967240065</v>
      </c>
      <c r="O4" s="5">
        <f>G4-M4</f>
        <v>276.19736605431</v>
      </c>
      <c r="P4" s="14">
        <f>72000/O4</f>
        <v>260.6831521551958</v>
      </c>
      <c r="Q4" s="9">
        <f>P4/52</f>
        <v>5.013137541446072</v>
      </c>
      <c r="R4" s="6" t="s">
        <v>34</v>
      </c>
      <c r="S4" s="5">
        <f aca="true" t="shared" si="1" ref="S4:S12">L4*P4</f>
        <v>140894.89901052497</v>
      </c>
    </row>
    <row r="5" spans="1:19" s="1" customFormat="1" ht="15.75">
      <c r="A5" s="16" t="s">
        <v>14</v>
      </c>
      <c r="B5" s="4">
        <v>444</v>
      </c>
      <c r="C5" s="4">
        <f aca="true" t="shared" si="2" ref="C5:G14">(B5*0.018)+B5</f>
        <v>451.992</v>
      </c>
      <c r="D5" s="4">
        <f t="shared" si="2"/>
        <v>460.127856</v>
      </c>
      <c r="E5" s="4">
        <f t="shared" si="2"/>
        <v>468.41015740800003</v>
      </c>
      <c r="F5" s="4">
        <f t="shared" si="2"/>
        <v>476.84154024134403</v>
      </c>
      <c r="G5" s="10">
        <f t="shared" si="2"/>
        <v>485.42468796568824</v>
      </c>
      <c r="H5" s="5">
        <v>468</v>
      </c>
      <c r="I5" s="5">
        <f aca="true" t="shared" si="3" ref="I5:L14">(H5*0.035)+H5</f>
        <v>484.38</v>
      </c>
      <c r="J5" s="5">
        <f t="shared" si="3"/>
        <v>501.3333</v>
      </c>
      <c r="K5" s="5">
        <f t="shared" si="3"/>
        <v>518.8799655</v>
      </c>
      <c r="L5" s="25">
        <f t="shared" si="3"/>
        <v>537.0407642925001</v>
      </c>
      <c r="M5" s="7">
        <v>230</v>
      </c>
      <c r="N5" s="5">
        <f t="shared" si="0"/>
        <v>281.6160763268118</v>
      </c>
      <c r="O5" s="5">
        <f aca="true" t="shared" si="4" ref="O5:O14">G5-M5</f>
        <v>255.42468796568824</v>
      </c>
      <c r="P5" s="14">
        <f aca="true" t="shared" si="5" ref="P5:P14">72000/O5</f>
        <v>281.8834803066175</v>
      </c>
      <c r="Q5" s="9">
        <f aca="true" t="shared" si="6" ref="Q5:Q14">P5/52</f>
        <v>5.420836159742644</v>
      </c>
      <c r="R5" s="6" t="s">
        <v>35</v>
      </c>
      <c r="S5" s="5">
        <f t="shared" si="1"/>
        <v>151382.91970529576</v>
      </c>
    </row>
    <row r="6" spans="1:19" s="1" customFormat="1" ht="15.75">
      <c r="A6" s="16" t="s">
        <v>15</v>
      </c>
      <c r="B6" s="4">
        <v>430</v>
      </c>
      <c r="C6" s="4">
        <f t="shared" si="2"/>
        <v>437.74</v>
      </c>
      <c r="D6" s="4">
        <f t="shared" si="2"/>
        <v>445.61932</v>
      </c>
      <c r="E6" s="4">
        <f t="shared" si="2"/>
        <v>453.64046776000004</v>
      </c>
      <c r="F6" s="4">
        <f t="shared" si="2"/>
        <v>461.80599617968005</v>
      </c>
      <c r="G6" s="10">
        <f t="shared" si="2"/>
        <v>470.1185041109143</v>
      </c>
      <c r="H6" s="5">
        <v>463</v>
      </c>
      <c r="I6" s="5">
        <f t="shared" si="3"/>
        <v>479.205</v>
      </c>
      <c r="J6" s="5">
        <f t="shared" si="3"/>
        <v>495.977175</v>
      </c>
      <c r="K6" s="5">
        <f t="shared" si="3"/>
        <v>513.336376125</v>
      </c>
      <c r="L6" s="25">
        <f t="shared" si="3"/>
        <v>531.303149289375</v>
      </c>
      <c r="M6" s="7">
        <v>230</v>
      </c>
      <c r="N6" s="5">
        <f t="shared" si="0"/>
        <v>291.18464517846076</v>
      </c>
      <c r="O6" s="5">
        <f t="shared" si="4"/>
        <v>240.11850411091427</v>
      </c>
      <c r="P6" s="14">
        <f t="shared" si="5"/>
        <v>299.8519429670532</v>
      </c>
      <c r="Q6" s="9">
        <f t="shared" si="6"/>
        <v>5.766383518597177</v>
      </c>
      <c r="R6" s="6" t="s">
        <v>36</v>
      </c>
      <c r="S6" s="5">
        <f t="shared" si="1"/>
        <v>159312.28161893346</v>
      </c>
    </row>
    <row r="7" spans="1:19" s="1" customFormat="1" ht="15.75">
      <c r="A7" s="16" t="s">
        <v>16</v>
      </c>
      <c r="B7" s="4">
        <v>408</v>
      </c>
      <c r="C7" s="4">
        <f t="shared" si="2"/>
        <v>415.344</v>
      </c>
      <c r="D7" s="4">
        <f t="shared" si="2"/>
        <v>422.820192</v>
      </c>
      <c r="E7" s="4">
        <f t="shared" si="2"/>
        <v>430.430955456</v>
      </c>
      <c r="F7" s="4">
        <f t="shared" si="2"/>
        <v>438.17871265420797</v>
      </c>
      <c r="G7" s="10">
        <f t="shared" si="2"/>
        <v>446.0659294819837</v>
      </c>
      <c r="H7" s="5">
        <v>506</v>
      </c>
      <c r="I7" s="5">
        <f t="shared" si="3"/>
        <v>523.71</v>
      </c>
      <c r="J7" s="5">
        <f t="shared" si="3"/>
        <v>542.03985</v>
      </c>
      <c r="K7" s="5">
        <f t="shared" si="3"/>
        <v>561.0112447500001</v>
      </c>
      <c r="L7" s="25">
        <f t="shared" si="3"/>
        <v>580.6466383162501</v>
      </c>
      <c r="M7" s="7">
        <v>230</v>
      </c>
      <c r="N7" s="5">
        <f t="shared" si="0"/>
        <v>364.58070883426643</v>
      </c>
      <c r="O7" s="5">
        <f t="shared" si="4"/>
        <v>216.0659294819837</v>
      </c>
      <c r="P7" s="14">
        <f t="shared" si="5"/>
        <v>333.23162135103587</v>
      </c>
      <c r="Q7" s="9">
        <f t="shared" si="6"/>
        <v>6.408300410596843</v>
      </c>
      <c r="R7" s="6" t="s">
        <v>37</v>
      </c>
      <c r="S7" s="5">
        <f t="shared" si="1"/>
        <v>193489.82071815254</v>
      </c>
    </row>
    <row r="8" spans="1:19" s="1" customFormat="1" ht="15.75">
      <c r="A8" s="16" t="s">
        <v>17</v>
      </c>
      <c r="B8" s="4">
        <v>461</v>
      </c>
      <c r="C8" s="4">
        <f t="shared" si="2"/>
        <v>469.298</v>
      </c>
      <c r="D8" s="4">
        <f t="shared" si="2"/>
        <v>477.745364</v>
      </c>
      <c r="E8" s="4">
        <f t="shared" si="2"/>
        <v>486.344780552</v>
      </c>
      <c r="F8" s="4">
        <f t="shared" si="2"/>
        <v>495.09898660193596</v>
      </c>
      <c r="G8" s="10">
        <f t="shared" si="2"/>
        <v>504.0107683607708</v>
      </c>
      <c r="H8" s="5">
        <v>495</v>
      </c>
      <c r="I8" s="5">
        <f t="shared" si="3"/>
        <v>512.325</v>
      </c>
      <c r="J8" s="5">
        <f t="shared" si="3"/>
        <v>530.256375</v>
      </c>
      <c r="K8" s="5">
        <f t="shared" si="3"/>
        <v>548.815348125</v>
      </c>
      <c r="L8" s="25">
        <f t="shared" si="3"/>
        <v>568.023885309375</v>
      </c>
      <c r="M8" s="7">
        <v>230</v>
      </c>
      <c r="N8" s="5">
        <f t="shared" si="0"/>
        <v>294.01311694860425</v>
      </c>
      <c r="O8" s="5">
        <f t="shared" si="4"/>
        <v>274.0107683607708</v>
      </c>
      <c r="P8" s="14">
        <f t="shared" si="5"/>
        <v>262.7633958721018</v>
      </c>
      <c r="Q8" s="9">
        <f t="shared" si="6"/>
        <v>5.05314222830965</v>
      </c>
      <c r="R8" s="6" t="s">
        <v>34</v>
      </c>
      <c r="S8" s="5">
        <f t="shared" si="1"/>
        <v>149255.88504035666</v>
      </c>
    </row>
    <row r="9" spans="1:19" s="1" customFormat="1" ht="15.75">
      <c r="A9" s="16" t="s">
        <v>18</v>
      </c>
      <c r="B9" s="4">
        <v>487</v>
      </c>
      <c r="C9" s="4">
        <f t="shared" si="2"/>
        <v>495.766</v>
      </c>
      <c r="D9" s="4">
        <f t="shared" si="2"/>
        <v>504.689788</v>
      </c>
      <c r="E9" s="4">
        <f t="shared" si="2"/>
        <v>513.774204184</v>
      </c>
      <c r="F9" s="4">
        <f t="shared" si="2"/>
        <v>523.022139859312</v>
      </c>
      <c r="G9" s="10">
        <f t="shared" si="2"/>
        <v>532.4365383767796</v>
      </c>
      <c r="H9" s="5">
        <v>564</v>
      </c>
      <c r="I9" s="5">
        <f t="shared" si="3"/>
        <v>583.74</v>
      </c>
      <c r="J9" s="5">
        <f t="shared" si="3"/>
        <v>604.1709</v>
      </c>
      <c r="K9" s="5">
        <f t="shared" si="3"/>
        <v>625.3168814999999</v>
      </c>
      <c r="L9" s="25">
        <f t="shared" si="3"/>
        <v>647.2029723525</v>
      </c>
      <c r="M9" s="7">
        <v>230</v>
      </c>
      <c r="N9" s="5">
        <f t="shared" si="0"/>
        <v>344.76643397572036</v>
      </c>
      <c r="O9" s="5">
        <f t="shared" si="4"/>
        <v>302.4365383767796</v>
      </c>
      <c r="P9" s="14">
        <f t="shared" si="5"/>
        <v>238.06647300764106</v>
      </c>
      <c r="Q9" s="9">
        <f t="shared" si="6"/>
        <v>4.578201403993098</v>
      </c>
      <c r="R9" s="6" t="s">
        <v>38</v>
      </c>
      <c r="S9" s="5">
        <f t="shared" si="1"/>
        <v>154077.3289480215</v>
      </c>
    </row>
    <row r="10" spans="1:19" s="1" customFormat="1" ht="15.75">
      <c r="A10" s="16" t="s">
        <v>19</v>
      </c>
      <c r="B10" s="4">
        <v>607</v>
      </c>
      <c r="C10" s="4">
        <f t="shared" si="2"/>
        <v>617.926</v>
      </c>
      <c r="D10" s="4">
        <f t="shared" si="2"/>
        <v>629.048668</v>
      </c>
      <c r="E10" s="4">
        <f t="shared" si="2"/>
        <v>640.3715440240001</v>
      </c>
      <c r="F10" s="4">
        <f t="shared" si="2"/>
        <v>651.898231816432</v>
      </c>
      <c r="G10" s="10">
        <f t="shared" si="2"/>
        <v>663.6323999891279</v>
      </c>
      <c r="H10" s="5">
        <v>598</v>
      </c>
      <c r="I10" s="5">
        <f t="shared" si="3"/>
        <v>618.93</v>
      </c>
      <c r="J10" s="5">
        <f t="shared" si="3"/>
        <v>640.59255</v>
      </c>
      <c r="K10" s="5">
        <f t="shared" si="3"/>
        <v>663.01328925</v>
      </c>
      <c r="L10" s="25">
        <f t="shared" si="3"/>
        <v>686.21875437375</v>
      </c>
      <c r="M10" s="7">
        <v>230</v>
      </c>
      <c r="N10" s="5">
        <f t="shared" si="0"/>
        <v>252.58635438462215</v>
      </c>
      <c r="O10" s="5">
        <f t="shared" si="4"/>
        <v>433.63239998912786</v>
      </c>
      <c r="P10" s="14">
        <f t="shared" si="5"/>
        <v>166.03925352857675</v>
      </c>
      <c r="Q10" s="9">
        <f t="shared" si="6"/>
        <v>3.193062567857245</v>
      </c>
      <c r="R10" s="6" t="s">
        <v>39</v>
      </c>
      <c r="S10" s="5">
        <f t="shared" si="1"/>
        <v>113939.24973352722</v>
      </c>
    </row>
    <row r="11" spans="1:19" s="1" customFormat="1" ht="15.75">
      <c r="A11" s="16" t="s">
        <v>20</v>
      </c>
      <c r="B11" s="4">
        <v>502</v>
      </c>
      <c r="C11" s="4">
        <f t="shared" si="2"/>
        <v>511.036</v>
      </c>
      <c r="D11" s="4">
        <f t="shared" si="2"/>
        <v>520.234648</v>
      </c>
      <c r="E11" s="4">
        <f t="shared" si="2"/>
        <v>529.598871664</v>
      </c>
      <c r="F11" s="4">
        <f t="shared" si="2"/>
        <v>539.131651353952</v>
      </c>
      <c r="G11" s="10">
        <f t="shared" si="2"/>
        <v>548.836021078323</v>
      </c>
      <c r="H11" s="5">
        <v>594</v>
      </c>
      <c r="I11" s="5">
        <f t="shared" si="3"/>
        <v>614.79</v>
      </c>
      <c r="J11" s="5">
        <f t="shared" si="3"/>
        <v>636.30765</v>
      </c>
      <c r="K11" s="5">
        <f t="shared" si="3"/>
        <v>658.57841775</v>
      </c>
      <c r="L11" s="25">
        <f t="shared" si="3"/>
        <v>681.62866237125</v>
      </c>
      <c r="M11" s="7">
        <v>230</v>
      </c>
      <c r="N11" s="5">
        <f t="shared" si="0"/>
        <v>362.792641292927</v>
      </c>
      <c r="O11" s="5">
        <f t="shared" si="4"/>
        <v>318.83602107832303</v>
      </c>
      <c r="P11" s="14">
        <f t="shared" si="5"/>
        <v>225.82141050591326</v>
      </c>
      <c r="Q11" s="9">
        <f t="shared" si="6"/>
        <v>4.342719432806025</v>
      </c>
      <c r="R11" s="9" t="s">
        <v>40</v>
      </c>
      <c r="S11" s="5">
        <f t="shared" si="1"/>
        <v>153926.3459779346</v>
      </c>
    </row>
    <row r="12" spans="1:19" s="1" customFormat="1" ht="15.75">
      <c r="A12" s="16" t="s">
        <v>21</v>
      </c>
      <c r="B12" s="4">
        <v>517</v>
      </c>
      <c r="C12" s="4">
        <f t="shared" si="2"/>
        <v>526.306</v>
      </c>
      <c r="D12" s="4">
        <f t="shared" si="2"/>
        <v>535.7795080000001</v>
      </c>
      <c r="E12" s="4">
        <f t="shared" si="2"/>
        <v>545.4235391440001</v>
      </c>
      <c r="F12" s="4">
        <f t="shared" si="2"/>
        <v>555.2411628485921</v>
      </c>
      <c r="G12" s="10">
        <f t="shared" si="2"/>
        <v>565.2355037798668</v>
      </c>
      <c r="H12" s="5">
        <v>551</v>
      </c>
      <c r="I12" s="5">
        <f t="shared" si="3"/>
        <v>570.285</v>
      </c>
      <c r="J12" s="5">
        <f t="shared" si="3"/>
        <v>590.244975</v>
      </c>
      <c r="K12" s="5">
        <f t="shared" si="3"/>
        <v>610.9035491249999</v>
      </c>
      <c r="L12" s="25">
        <f t="shared" si="3"/>
        <v>632.2851733443749</v>
      </c>
      <c r="M12" s="7">
        <v>230</v>
      </c>
      <c r="N12" s="5">
        <f t="shared" si="0"/>
        <v>297.0496695645081</v>
      </c>
      <c r="O12" s="5">
        <f t="shared" si="4"/>
        <v>335.2355037798668</v>
      </c>
      <c r="P12" s="14">
        <f t="shared" si="5"/>
        <v>214.7743875221491</v>
      </c>
      <c r="Q12" s="9">
        <f t="shared" si="6"/>
        <v>4.130276683118252</v>
      </c>
      <c r="R12" s="6" t="s">
        <v>41</v>
      </c>
      <c r="S12" s="5">
        <f t="shared" si="1"/>
        <v>135798.660844374</v>
      </c>
    </row>
    <row r="13" spans="1:19" s="1" customFormat="1" ht="15.75">
      <c r="A13" s="15"/>
      <c r="B13" s="5"/>
      <c r="C13" s="4"/>
      <c r="D13" s="4"/>
      <c r="E13" s="4"/>
      <c r="F13" s="10"/>
      <c r="G13" s="10"/>
      <c r="H13" s="5"/>
      <c r="I13" s="5"/>
      <c r="J13" s="5"/>
      <c r="K13" s="5"/>
      <c r="L13" s="25"/>
      <c r="M13" s="8"/>
      <c r="N13" s="5"/>
      <c r="O13" s="5"/>
      <c r="P13" s="14"/>
      <c r="Q13" s="9"/>
      <c r="R13" s="9"/>
      <c r="S13" s="5"/>
    </row>
    <row r="14" spans="1:19" s="1" customFormat="1" ht="15.75">
      <c r="A14" s="17" t="s">
        <v>22</v>
      </c>
      <c r="B14" s="18">
        <v>477</v>
      </c>
      <c r="C14" s="19">
        <f t="shared" si="2"/>
        <v>485.586</v>
      </c>
      <c r="D14" s="19">
        <f t="shared" si="2"/>
        <v>494.326548</v>
      </c>
      <c r="E14" s="19">
        <f t="shared" si="2"/>
        <v>503.224425864</v>
      </c>
      <c r="F14" s="19">
        <f t="shared" si="2"/>
        <v>512.282465529552</v>
      </c>
      <c r="G14" s="20">
        <f t="shared" si="2"/>
        <v>521.503549909084</v>
      </c>
      <c r="H14" s="18">
        <v>532</v>
      </c>
      <c r="I14" s="18">
        <f t="shared" si="3"/>
        <v>550.62</v>
      </c>
      <c r="J14" s="18">
        <f t="shared" si="3"/>
        <v>569.8917</v>
      </c>
      <c r="K14" s="18">
        <f t="shared" si="3"/>
        <v>589.8379095</v>
      </c>
      <c r="L14" s="26">
        <f t="shared" si="3"/>
        <v>610.4822363325001</v>
      </c>
      <c r="M14" s="21">
        <v>230</v>
      </c>
      <c r="N14" s="18">
        <f>L14-O14</f>
        <v>318.9786864234161</v>
      </c>
      <c r="O14" s="18">
        <f t="shared" si="4"/>
        <v>291.503549909084</v>
      </c>
      <c r="P14" s="23">
        <f t="shared" si="5"/>
        <v>246.99527680694052</v>
      </c>
      <c r="Q14" s="24">
        <f t="shared" si="6"/>
        <v>4.749909169364241</v>
      </c>
      <c r="R14" s="29" t="s">
        <v>42</v>
      </c>
      <c r="S14" s="18">
        <f>L14*P14</f>
        <v>150786.22894866593</v>
      </c>
    </row>
    <row r="17" ht="14.25">
      <c r="A17" s="27" t="s">
        <v>23</v>
      </c>
    </row>
    <row r="18" ht="14.25">
      <c r="A18" s="28"/>
    </row>
    <row r="19" ht="14.25">
      <c r="A19" s="28" t="s">
        <v>26</v>
      </c>
    </row>
    <row r="20" ht="14.25">
      <c r="A20" s="28" t="s">
        <v>51</v>
      </c>
    </row>
    <row r="21" ht="14.25">
      <c r="A21" s="28" t="s">
        <v>48</v>
      </c>
    </row>
    <row r="22" ht="14.25">
      <c r="A22" s="28" t="s">
        <v>52</v>
      </c>
    </row>
    <row r="23" ht="14.25">
      <c r="A23" s="28" t="s">
        <v>49</v>
      </c>
    </row>
  </sheetData>
  <sheetProtection/>
  <mergeCells count="3">
    <mergeCell ref="B1:G1"/>
    <mergeCell ref="H1:L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28125" style="0" customWidth="1"/>
    <col min="2" max="2" width="13.421875" style="0" customWidth="1"/>
    <col min="3" max="3" width="0.85546875" style="0" hidden="1" customWidth="1"/>
    <col min="4" max="4" width="8.57421875" style="0" customWidth="1"/>
    <col min="5" max="5" width="10.7109375" style="0" customWidth="1"/>
    <col min="7" max="7" width="0" style="0" hidden="1" customWidth="1"/>
    <col min="8" max="8" width="3.57421875" style="0" hidden="1" customWidth="1"/>
    <col min="9" max="9" width="11.421875" style="0" customWidth="1"/>
    <col min="16" max="16" width="15.140625" style="0" bestFit="1" customWidth="1"/>
    <col min="17" max="17" width="12.7109375" style="0" bestFit="1" customWidth="1"/>
  </cols>
  <sheetData>
    <row r="1" spans="1:18" ht="409.5">
      <c r="A1" s="12" t="s">
        <v>0</v>
      </c>
      <c r="B1" s="2" t="s">
        <v>53</v>
      </c>
      <c r="C1" s="11" t="s">
        <v>3</v>
      </c>
      <c r="D1" s="11" t="s">
        <v>4</v>
      </c>
      <c r="E1" s="2" t="s">
        <v>24</v>
      </c>
      <c r="F1" s="2" t="s">
        <v>54</v>
      </c>
      <c r="G1" s="11" t="s">
        <v>6</v>
      </c>
      <c r="H1" s="11" t="s">
        <v>7</v>
      </c>
      <c r="I1" s="2" t="s">
        <v>25</v>
      </c>
      <c r="J1" s="2" t="s">
        <v>8</v>
      </c>
      <c r="K1" s="2"/>
      <c r="L1" s="2" t="s">
        <v>10</v>
      </c>
      <c r="M1" s="2" t="s">
        <v>9</v>
      </c>
      <c r="N1" s="2" t="s">
        <v>11</v>
      </c>
      <c r="O1" s="2" t="s">
        <v>12</v>
      </c>
      <c r="P1" s="2" t="s">
        <v>50</v>
      </c>
      <c r="Q1" s="2"/>
      <c r="R1" s="12"/>
    </row>
    <row r="2" spans="1:18" ht="14.25">
      <c r="A2" s="1"/>
      <c r="B2" s="1"/>
      <c r="C2" s="1"/>
      <c r="D2" s="3"/>
      <c r="E2" s="3"/>
      <c r="F2" s="1"/>
      <c r="G2" s="1"/>
      <c r="H2" s="1"/>
      <c r="I2" s="1"/>
      <c r="J2" s="13"/>
      <c r="K2" s="1"/>
      <c r="L2" s="1"/>
      <c r="M2" s="1"/>
      <c r="N2" s="1"/>
      <c r="O2" s="1"/>
      <c r="P2" s="1"/>
      <c r="Q2" s="1"/>
      <c r="R2" s="1"/>
    </row>
    <row r="3" spans="1:18" ht="31.5">
      <c r="A3" s="30" t="s">
        <v>55</v>
      </c>
      <c r="B3" s="19">
        <v>365</v>
      </c>
      <c r="C3" s="19">
        <f>(B3*0.018)+B3</f>
        <v>371.57</v>
      </c>
      <c r="D3" s="19">
        <f>(C3*0.018)+C3</f>
        <v>378.25826</v>
      </c>
      <c r="E3" s="19">
        <f>(D3*0.018)+D3</f>
        <v>385.06690868</v>
      </c>
      <c r="F3" s="18">
        <v>420</v>
      </c>
      <c r="G3" s="18">
        <f>(F3*0.035)+F3</f>
        <v>434.7</v>
      </c>
      <c r="H3" s="18">
        <f>(G3*0.035)+G3</f>
        <v>449.9145</v>
      </c>
      <c r="I3" s="18">
        <f>(H3*0.035)+H3</f>
        <v>465.66150749999997</v>
      </c>
      <c r="J3" s="21">
        <v>230</v>
      </c>
      <c r="K3" s="22"/>
      <c r="L3" s="18">
        <f>E3-J3</f>
        <v>155.06690867999998</v>
      </c>
      <c r="M3" s="18">
        <f>I3-L3</f>
        <v>310.59459882</v>
      </c>
      <c r="N3" s="23">
        <f>72000/L3</f>
        <v>464.31569838398616</v>
      </c>
      <c r="O3" s="24">
        <f>N3/52</f>
        <v>8.929148045845889</v>
      </c>
      <c r="P3" s="18">
        <f>I3*N3</f>
        <v>216213.9480654023</v>
      </c>
      <c r="Q3" s="18"/>
      <c r="R3" s="1"/>
    </row>
    <row r="4" ht="15.75">
      <c r="A4" s="31"/>
    </row>
    <row r="5" ht="15.75">
      <c r="A5" s="31"/>
    </row>
    <row r="6" ht="14.25">
      <c r="A6" s="27" t="s">
        <v>23</v>
      </c>
    </row>
    <row r="7" ht="14.25">
      <c r="A7" s="28"/>
    </row>
    <row r="8" ht="14.25">
      <c r="A8" s="28" t="s">
        <v>56</v>
      </c>
    </row>
    <row r="9" ht="14.25">
      <c r="A9" s="28" t="s">
        <v>57</v>
      </c>
    </row>
    <row r="10" ht="14.25">
      <c r="A10" s="28" t="s">
        <v>58</v>
      </c>
    </row>
    <row r="11" ht="14.25">
      <c r="A11" s="28" t="s">
        <v>59</v>
      </c>
    </row>
    <row r="12" ht="14.25">
      <c r="A12" s="28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Houses of 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Wojnilko</dc:creator>
  <cp:keywords/>
  <dc:description/>
  <cp:lastModifiedBy>lsharman</cp:lastModifiedBy>
  <dcterms:created xsi:type="dcterms:W3CDTF">2013-11-07T20:07:27Z</dcterms:created>
  <dcterms:modified xsi:type="dcterms:W3CDTF">2013-11-15T10:22:16Z</dcterms:modified>
  <cp:category/>
  <cp:version/>
  <cp:contentType/>
  <cp:contentStatus/>
</cp:coreProperties>
</file>